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8975" windowHeight="8640"/>
  </bookViews>
  <sheets>
    <sheet name="Folha1" sheetId="1" r:id="rId1"/>
    <sheet name="Folha2" sheetId="2" r:id="rId2"/>
    <sheet name="Folha3" sheetId="3" r:id="rId3"/>
  </sheets>
  <calcPr calcId="125725"/>
</workbook>
</file>

<file path=xl/calcChain.xml><?xml version="1.0" encoding="utf-8"?>
<calcChain xmlns="http://schemas.openxmlformats.org/spreadsheetml/2006/main">
  <c r="F10" i="1"/>
  <c r="C10"/>
  <c r="F9"/>
  <c r="C9"/>
  <c r="C8"/>
  <c r="I18"/>
  <c r="I17"/>
  <c r="D18"/>
  <c r="D17"/>
  <c r="C18"/>
  <c r="C17"/>
  <c r="I16"/>
  <c r="C16"/>
  <c r="D16" s="1"/>
  <c r="I23"/>
  <c r="I24"/>
  <c r="I22"/>
  <c r="F23"/>
  <c r="F24"/>
  <c r="F22"/>
  <c r="C24"/>
  <c r="C23"/>
  <c r="C22"/>
  <c r="I19"/>
  <c r="D19"/>
  <c r="C14"/>
  <c r="D14" s="1"/>
  <c r="F14" s="1"/>
  <c r="I14" s="1"/>
  <c r="C13"/>
  <c r="D13" s="1"/>
  <c r="F13" s="1"/>
  <c r="I13" s="1"/>
  <c r="C12"/>
  <c r="D12" s="1"/>
  <c r="F12" s="1"/>
  <c r="I12" s="1"/>
  <c r="I9"/>
  <c r="I10"/>
  <c r="I8"/>
  <c r="D10"/>
  <c r="D9"/>
  <c r="D8"/>
  <c r="D6"/>
  <c r="F6" s="1"/>
  <c r="I6" s="1"/>
  <c r="D5"/>
  <c r="I20"/>
  <c r="I5"/>
  <c r="I25" l="1"/>
  <c r="H32" s="1"/>
</calcChain>
</file>

<file path=xl/sharedStrings.xml><?xml version="1.0" encoding="utf-8"?>
<sst xmlns="http://schemas.openxmlformats.org/spreadsheetml/2006/main" count="52" uniqueCount="37">
  <si>
    <t>Imposição Regulamentar</t>
  </si>
  <si>
    <t>Si (m2)</t>
  </si>
  <si>
    <t>Factor de Correcção r</t>
  </si>
  <si>
    <t>Msi.r.Si (Kg)</t>
  </si>
  <si>
    <t>Paredes Exteriores</t>
  </si>
  <si>
    <t>Pavimentos em Contacto c/ o solo</t>
  </si>
  <si>
    <t>Paredes Interiores</t>
  </si>
  <si>
    <t>Área Util de Pavimento (m2)</t>
  </si>
  <si>
    <t>Total</t>
  </si>
  <si>
    <t>It (Kg/m2)</t>
  </si>
  <si>
    <t>Inércia Forte</t>
  </si>
  <si>
    <t>Msi (Kg/m2)</t>
  </si>
  <si>
    <t>m (Kg/m2)</t>
  </si>
  <si>
    <t>m/2(Kg/m2)</t>
  </si>
  <si>
    <r>
      <t>mt/2</t>
    </r>
    <r>
      <rPr>
        <sz val="11"/>
        <color indexed="8"/>
        <rFont val="Calibri"/>
        <family val="2"/>
      </rPr>
      <t>≤ 150 Kg/m2</t>
    </r>
  </si>
  <si>
    <t>Paredes Contacto com outras Fracções</t>
  </si>
  <si>
    <t>Parede Resist. Esp. 0,80m</t>
  </si>
  <si>
    <t>Parede Resist. Esp. 0,25m</t>
  </si>
  <si>
    <t>Parede Contacto Edificio Adjacente</t>
  </si>
  <si>
    <t>Parede Resist. Esp. 0,1m</t>
  </si>
  <si>
    <t>Parede Resist. Esp. 0,5m</t>
  </si>
  <si>
    <t>Parede Resist. Esp. 0,4m</t>
  </si>
  <si>
    <t>Parede Contacto c/ Espaço Não Util</t>
  </si>
  <si>
    <t>-</t>
  </si>
  <si>
    <t>Pavimento Contacto c/ outras Fracções</t>
  </si>
  <si>
    <t>Parede c/ esp. 0,12m</t>
  </si>
  <si>
    <t>Parede c/ esp. 0,07m</t>
  </si>
  <si>
    <t>Parede c/ esp. 0,19m</t>
  </si>
  <si>
    <r>
      <t>mt</t>
    </r>
    <r>
      <rPr>
        <sz val="11"/>
        <color indexed="8"/>
        <rFont val="Calibri"/>
        <family val="2"/>
      </rPr>
      <t>≤ 300 Kg/m2</t>
    </r>
  </si>
  <si>
    <r>
      <t>mt</t>
    </r>
    <r>
      <rPr>
        <sz val="11"/>
        <color indexed="8"/>
        <rFont val="Calibri"/>
        <family val="2"/>
      </rPr>
      <t>≤ 300 Kg/m3</t>
    </r>
    <r>
      <rPr>
        <sz val="11"/>
        <color indexed="8"/>
        <rFont val="Calibri"/>
        <family val="2"/>
      </rPr>
      <t/>
    </r>
  </si>
  <si>
    <r>
      <t>mt</t>
    </r>
    <r>
      <rPr>
        <sz val="11"/>
        <color indexed="8"/>
        <rFont val="Calibri"/>
        <family val="2"/>
      </rPr>
      <t>≤ 300 Kg/m4</t>
    </r>
    <r>
      <rPr>
        <sz val="11"/>
        <color indexed="8"/>
        <rFont val="Calibri"/>
        <family val="2"/>
      </rPr>
      <t/>
    </r>
  </si>
  <si>
    <t>Armazém</t>
  </si>
  <si>
    <t>Circulação Comum (esp. 0,75m)</t>
  </si>
  <si>
    <t>Circulação Comum (esp. 0,40m)</t>
  </si>
  <si>
    <t>Parede Resist. Esp. 0,65m</t>
  </si>
  <si>
    <t>Parede Resist. Esp. 0,35m</t>
  </si>
  <si>
    <r>
      <t>msi</t>
    </r>
    <r>
      <rPr>
        <sz val="11"/>
        <color indexed="8"/>
        <rFont val="Calibri"/>
        <family val="2"/>
      </rPr>
      <t>≤ 150 Kg/m2</t>
    </r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</si>
</sst>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6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1" xfId="0" applyBorder="1"/>
    <xf numFmtId="0" fontId="2" fillId="0" borderId="12" xfId="0" applyFont="1" applyBorder="1" applyAlignment="1">
      <alignment horizontal="center" vertical="center"/>
    </xf>
    <xf numFmtId="0" fontId="0" fillId="0" borderId="13" xfId="0" applyBorder="1"/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8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" fontId="0" fillId="3" borderId="6" xfId="0" applyNumberFormat="1" applyFill="1" applyBorder="1" applyAlignment="1">
      <alignment horizontal="center" vertical="center"/>
    </xf>
    <xf numFmtId="1" fontId="0" fillId="3" borderId="0" xfId="0" applyNumberFormat="1" applyFill="1" applyBorder="1" applyAlignment="1">
      <alignment horizontal="center" vertical="center"/>
    </xf>
    <xf numFmtId="1" fontId="0" fillId="3" borderId="0" xfId="0" applyNumberForma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1" fontId="0" fillId="3" borderId="11" xfId="0" applyNumberFormat="1" applyFill="1" applyBorder="1" applyAlignment="1">
      <alignment horizontal="center" vertical="center"/>
    </xf>
    <xf numFmtId="1" fontId="0" fillId="3" borderId="1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" fontId="0" fillId="3" borderId="12" xfId="0" applyNumberFormat="1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3" borderId="12" xfId="0" applyNumberForma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3"/>
  <sheetViews>
    <sheetView tabSelected="1" topLeftCell="A10" workbookViewId="0">
      <selection activeCell="E21" sqref="E21"/>
    </sheetView>
  </sheetViews>
  <sheetFormatPr defaultRowHeight="15"/>
  <cols>
    <col min="2" max="2" width="35.42578125" bestFit="1" customWidth="1"/>
    <col min="3" max="3" width="10.28515625" customWidth="1"/>
    <col min="4" max="4" width="11.7109375" bestFit="1" customWidth="1"/>
    <col min="5" max="5" width="15.7109375" customWidth="1"/>
    <col min="6" max="6" width="11.7109375" bestFit="1" customWidth="1"/>
    <col min="7" max="7" width="8.140625" customWidth="1"/>
    <col min="8" max="8" width="11.5703125" customWidth="1"/>
    <col min="9" max="9" width="11.5703125" bestFit="1" customWidth="1"/>
  </cols>
  <sheetData>
    <row r="2" spans="2:9" ht="15.75" thickBot="1"/>
    <row r="3" spans="2:9" ht="15.75" thickBot="1">
      <c r="C3" s="49" t="s">
        <v>12</v>
      </c>
      <c r="D3" s="49" t="s">
        <v>13</v>
      </c>
      <c r="E3" s="51" t="s">
        <v>0</v>
      </c>
      <c r="F3" s="49" t="s">
        <v>11</v>
      </c>
      <c r="G3" s="49" t="s">
        <v>1</v>
      </c>
      <c r="H3" s="51" t="s">
        <v>2</v>
      </c>
      <c r="I3" s="49" t="s">
        <v>3</v>
      </c>
    </row>
    <row r="4" spans="2:9" ht="15.75" thickBot="1">
      <c r="B4" s="4" t="s">
        <v>4</v>
      </c>
      <c r="C4" s="50"/>
      <c r="D4" s="50"/>
      <c r="E4" s="52"/>
      <c r="F4" s="50"/>
      <c r="G4" s="50"/>
      <c r="H4" s="52"/>
      <c r="I4" s="50"/>
    </row>
    <row r="5" spans="2:9" ht="15.75" thickBot="1">
      <c r="B5" s="2" t="s">
        <v>16</v>
      </c>
      <c r="C5" s="22">
        <v>387.7</v>
      </c>
      <c r="D5" s="28">
        <f>C5/2</f>
        <v>193.85</v>
      </c>
      <c r="E5" s="23" t="s">
        <v>14</v>
      </c>
      <c r="F5" s="23">
        <v>150</v>
      </c>
      <c r="G5" s="24">
        <v>8.2200000000000006</v>
      </c>
      <c r="H5" s="25">
        <v>1</v>
      </c>
      <c r="I5" s="26">
        <f>F5*G5*H5</f>
        <v>1233</v>
      </c>
    </row>
    <row r="6" spans="2:9" ht="15.75" thickBot="1">
      <c r="B6" s="1" t="s">
        <v>17</v>
      </c>
      <c r="C6" s="22">
        <v>121.2</v>
      </c>
      <c r="D6" s="28">
        <f>C6/2</f>
        <v>60.6</v>
      </c>
      <c r="E6" s="23" t="s">
        <v>14</v>
      </c>
      <c r="F6" s="31">
        <f>D6</f>
        <v>60.6</v>
      </c>
      <c r="G6" s="24">
        <v>5.6</v>
      </c>
      <c r="H6" s="25">
        <v>1</v>
      </c>
      <c r="I6" s="26">
        <f t="shared" ref="I6:I20" si="0">F6*G6*H6</f>
        <v>339.36</v>
      </c>
    </row>
    <row r="7" spans="2:9" ht="15.75" thickBot="1">
      <c r="B7" s="32" t="s">
        <v>15</v>
      </c>
      <c r="C7" s="34"/>
      <c r="D7" s="35"/>
      <c r="E7" s="40"/>
      <c r="F7" s="36"/>
      <c r="G7" s="37"/>
      <c r="H7" s="38"/>
      <c r="I7" s="39"/>
    </row>
    <row r="8" spans="2:9" ht="15.75" thickBot="1">
      <c r="B8" s="33" t="s">
        <v>34</v>
      </c>
      <c r="C8" s="22">
        <f>((4.75*0.65)/0.0098)</f>
        <v>315.05102040816325</v>
      </c>
      <c r="D8" s="28">
        <f>C8/2</f>
        <v>157.52551020408163</v>
      </c>
      <c r="E8" s="23" t="s">
        <v>14</v>
      </c>
      <c r="F8" s="31">
        <v>150</v>
      </c>
      <c r="G8" s="24">
        <v>3.9</v>
      </c>
      <c r="H8" s="25">
        <v>1</v>
      </c>
      <c r="I8" s="26">
        <f>F8*G8*H8</f>
        <v>585</v>
      </c>
    </row>
    <row r="9" spans="2:9" ht="15.75" thickBot="1">
      <c r="B9" s="33" t="s">
        <v>35</v>
      </c>
      <c r="C9" s="22">
        <f>((4.75*0.35)/0.0098)</f>
        <v>169.64285714285714</v>
      </c>
      <c r="D9" s="28">
        <f t="shared" ref="D9:D10" si="1">C9/2</f>
        <v>84.821428571428569</v>
      </c>
      <c r="E9" s="23" t="s">
        <v>14</v>
      </c>
      <c r="F9" s="31">
        <f>D9</f>
        <v>84.821428571428569</v>
      </c>
      <c r="G9" s="24">
        <v>2.5299999999999998</v>
      </c>
      <c r="H9" s="25">
        <v>1</v>
      </c>
      <c r="I9" s="26">
        <f t="shared" ref="I9:I19" si="2">F9*G9*H9</f>
        <v>214.59821428571428</v>
      </c>
    </row>
    <row r="10" spans="2:9" ht="15.75" thickBot="1">
      <c r="B10" s="33" t="s">
        <v>17</v>
      </c>
      <c r="C10" s="22">
        <f>((4.75*0.25)/0.0098)</f>
        <v>121.17346938775511</v>
      </c>
      <c r="D10" s="28">
        <f t="shared" si="1"/>
        <v>60.586734693877553</v>
      </c>
      <c r="E10" s="23" t="s">
        <v>14</v>
      </c>
      <c r="F10" s="31">
        <f>D10</f>
        <v>60.586734693877553</v>
      </c>
      <c r="G10" s="24">
        <v>9.27</v>
      </c>
      <c r="H10" s="25">
        <v>1</v>
      </c>
      <c r="I10" s="26">
        <f t="shared" si="2"/>
        <v>561.63903061224494</v>
      </c>
    </row>
    <row r="11" spans="2:9" ht="15.75" thickBot="1">
      <c r="B11" s="32" t="s">
        <v>18</v>
      </c>
      <c r="C11" s="41"/>
      <c r="D11" s="35"/>
      <c r="E11" s="40"/>
      <c r="F11" s="36"/>
      <c r="G11" s="37"/>
      <c r="H11" s="38"/>
      <c r="I11" s="42"/>
    </row>
    <row r="12" spans="2:9" ht="15.75" thickBot="1">
      <c r="B12" s="1" t="s">
        <v>20</v>
      </c>
      <c r="C12" s="22">
        <f>((4.75*0.5)/0.0098)</f>
        <v>242.34693877551021</v>
      </c>
      <c r="D12" s="28">
        <f>C12/2</f>
        <v>121.17346938775511</v>
      </c>
      <c r="E12" s="23" t="s">
        <v>14</v>
      </c>
      <c r="F12" s="31">
        <f>D12</f>
        <v>121.17346938775511</v>
      </c>
      <c r="G12" s="24">
        <v>4.8600000000000003</v>
      </c>
      <c r="H12" s="25">
        <v>1</v>
      </c>
      <c r="I12" s="26">
        <f t="shared" si="2"/>
        <v>588.90306122448987</v>
      </c>
    </row>
    <row r="13" spans="2:9" ht="15.75" thickBot="1">
      <c r="B13" s="1" t="s">
        <v>21</v>
      </c>
      <c r="C13" s="22">
        <f>((4.75*0.4)/0.0098)</f>
        <v>193.87755102040819</v>
      </c>
      <c r="D13" s="28">
        <f t="shared" ref="D13:D14" si="3">C13/2</f>
        <v>96.938775510204096</v>
      </c>
      <c r="E13" s="23" t="s">
        <v>14</v>
      </c>
      <c r="F13" s="31">
        <f t="shared" ref="F13:F14" si="4">D13</f>
        <v>96.938775510204096</v>
      </c>
      <c r="G13" s="24">
        <v>4.57</v>
      </c>
      <c r="H13" s="25">
        <v>1</v>
      </c>
      <c r="I13" s="26">
        <f t="shared" si="2"/>
        <v>443.01020408163276</v>
      </c>
    </row>
    <row r="14" spans="2:9" ht="15.75" thickBot="1">
      <c r="B14" s="1" t="s">
        <v>19</v>
      </c>
      <c r="C14" s="22">
        <f>((4.75*0.1)/0.0098)</f>
        <v>48.469387755102048</v>
      </c>
      <c r="D14" s="28">
        <f t="shared" si="3"/>
        <v>24.234693877551024</v>
      </c>
      <c r="E14" s="23" t="s">
        <v>14</v>
      </c>
      <c r="F14" s="31">
        <f t="shared" si="4"/>
        <v>24.234693877551024</v>
      </c>
      <c r="G14" s="24">
        <v>6.31</v>
      </c>
      <c r="H14" s="25">
        <v>1</v>
      </c>
      <c r="I14" s="26">
        <f t="shared" si="2"/>
        <v>152.92091836734696</v>
      </c>
    </row>
    <row r="15" spans="2:9" ht="15.75" thickBot="1">
      <c r="B15" s="32" t="s">
        <v>22</v>
      </c>
      <c r="C15" s="41"/>
      <c r="D15" s="44"/>
      <c r="E15" s="40"/>
      <c r="F15" s="48"/>
      <c r="G15" s="45"/>
      <c r="H15" s="46"/>
      <c r="I15" s="42"/>
    </row>
    <row r="16" spans="2:9" ht="15.75" thickBot="1">
      <c r="B16" s="33" t="s">
        <v>31</v>
      </c>
      <c r="C16" s="22">
        <f>((4.75*0.17)/0.0098)</f>
        <v>82.397959183673478</v>
      </c>
      <c r="D16" s="28">
        <f>C16/2</f>
        <v>41.198979591836739</v>
      </c>
      <c r="E16" s="23" t="s">
        <v>14</v>
      </c>
      <c r="F16" s="31">
        <v>41</v>
      </c>
      <c r="G16" s="24">
        <v>14.07</v>
      </c>
      <c r="H16" s="25">
        <v>1</v>
      </c>
      <c r="I16" s="26">
        <f t="shared" ref="I16:I18" si="5">F16*G16*H16</f>
        <v>576.87</v>
      </c>
    </row>
    <row r="17" spans="2:9" ht="15.75" thickBot="1">
      <c r="B17" s="33" t="s">
        <v>32</v>
      </c>
      <c r="C17" s="22">
        <f>((4.75*0.75)/0.0098)</f>
        <v>363.5204081632653</v>
      </c>
      <c r="D17" s="28">
        <f>C17/2</f>
        <v>181.76020408163265</v>
      </c>
      <c r="E17" s="23" t="s">
        <v>14</v>
      </c>
      <c r="F17" s="31">
        <v>150</v>
      </c>
      <c r="G17" s="24">
        <v>3.9</v>
      </c>
      <c r="H17" s="25">
        <v>1</v>
      </c>
      <c r="I17" s="26">
        <f t="shared" si="5"/>
        <v>585</v>
      </c>
    </row>
    <row r="18" spans="2:9" ht="15.75" thickBot="1">
      <c r="B18" s="33" t="s">
        <v>33</v>
      </c>
      <c r="C18" s="22">
        <f>((4.75*0.4)/0.0098)</f>
        <v>193.87755102040819</v>
      </c>
      <c r="D18" s="28">
        <f>C18/2</f>
        <v>96.938775510204096</v>
      </c>
      <c r="E18" s="23" t="s">
        <v>14</v>
      </c>
      <c r="F18" s="31">
        <v>97</v>
      </c>
      <c r="G18" s="24">
        <v>2.5</v>
      </c>
      <c r="H18" s="25">
        <v>1</v>
      </c>
      <c r="I18" s="26">
        <f t="shared" si="5"/>
        <v>242.5</v>
      </c>
    </row>
    <row r="19" spans="2:9" ht="15.75" thickBot="1">
      <c r="B19" s="3" t="s">
        <v>24</v>
      </c>
      <c r="C19" s="22">
        <v>306.12</v>
      </c>
      <c r="D19" s="28">
        <f>C19/2</f>
        <v>153.06</v>
      </c>
      <c r="E19" s="23" t="s">
        <v>14</v>
      </c>
      <c r="F19" s="31">
        <v>150</v>
      </c>
      <c r="G19" s="24">
        <v>32.61</v>
      </c>
      <c r="H19" s="25">
        <v>1</v>
      </c>
      <c r="I19" s="26">
        <f t="shared" si="2"/>
        <v>4891.5</v>
      </c>
    </row>
    <row r="20" spans="2:9" ht="15.75" thickBot="1">
      <c r="B20" s="3" t="s">
        <v>5</v>
      </c>
      <c r="C20" s="7">
        <v>15.88</v>
      </c>
      <c r="D20" s="29" t="s">
        <v>23</v>
      </c>
      <c r="E20" s="23" t="s">
        <v>36</v>
      </c>
      <c r="F20" s="8">
        <v>15.88</v>
      </c>
      <c r="G20" s="9">
        <v>32.61</v>
      </c>
      <c r="H20" s="10">
        <v>1</v>
      </c>
      <c r="I20" s="11">
        <f t="shared" si="0"/>
        <v>517.84680000000003</v>
      </c>
    </row>
    <row r="21" spans="2:9" ht="15.75" thickBot="1">
      <c r="B21" s="3" t="s">
        <v>6</v>
      </c>
      <c r="C21" s="41"/>
      <c r="D21" s="44"/>
      <c r="E21" s="40"/>
      <c r="F21" s="40"/>
      <c r="G21" s="45"/>
      <c r="H21" s="46"/>
      <c r="I21" s="42"/>
    </row>
    <row r="22" spans="2:9" ht="15.75" thickBot="1">
      <c r="B22" s="43" t="s">
        <v>27</v>
      </c>
      <c r="C22" s="27">
        <f>((4.75*0.19)/0.0098)</f>
        <v>92.091836734693871</v>
      </c>
      <c r="D22" s="30" t="s">
        <v>23</v>
      </c>
      <c r="E22" s="23" t="s">
        <v>28</v>
      </c>
      <c r="F22" s="47">
        <f>C22</f>
        <v>92.091836734693871</v>
      </c>
      <c r="G22" s="12">
        <v>12.4</v>
      </c>
      <c r="H22" s="13">
        <v>1</v>
      </c>
      <c r="I22" s="14">
        <f>F22*G22*H22</f>
        <v>1141.9387755102041</v>
      </c>
    </row>
    <row r="23" spans="2:9" ht="15.75" thickBot="1">
      <c r="B23" s="43" t="s">
        <v>25</v>
      </c>
      <c r="C23" s="27">
        <f>((4.75*0.12)/0.0098)</f>
        <v>58.163265306122447</v>
      </c>
      <c r="D23" s="30" t="s">
        <v>23</v>
      </c>
      <c r="E23" s="23" t="s">
        <v>29</v>
      </c>
      <c r="F23" s="47">
        <f t="shared" ref="F23:F24" si="6">C23</f>
        <v>58.163265306122447</v>
      </c>
      <c r="G23" s="12">
        <v>10.71</v>
      </c>
      <c r="H23" s="13">
        <v>1</v>
      </c>
      <c r="I23" s="14">
        <f t="shared" ref="I23:I24" si="7">F23*G23*H23</f>
        <v>622.92857142857144</v>
      </c>
    </row>
    <row r="24" spans="2:9" ht="15.75" thickBot="1">
      <c r="B24" s="43" t="s">
        <v>26</v>
      </c>
      <c r="C24" s="27">
        <f>((4.75*0.07)/0.0098)</f>
        <v>33.928571428571431</v>
      </c>
      <c r="D24" s="30" t="s">
        <v>23</v>
      </c>
      <c r="E24" s="23" t="s">
        <v>30</v>
      </c>
      <c r="F24" s="47">
        <f t="shared" si="6"/>
        <v>33.928571428571431</v>
      </c>
      <c r="G24" s="12">
        <v>13.2</v>
      </c>
      <c r="H24" s="13">
        <v>1</v>
      </c>
      <c r="I24" s="14">
        <f t="shared" si="7"/>
        <v>447.85714285714283</v>
      </c>
    </row>
    <row r="25" spans="2:9" ht="15.75" thickBot="1">
      <c r="H25" s="5" t="s">
        <v>8</v>
      </c>
      <c r="I25" s="6">
        <f>SUM(I5:I24)</f>
        <v>13144.872718367344</v>
      </c>
    </row>
    <row r="27" spans="2:9" ht="15.75" thickBot="1"/>
    <row r="28" spans="2:9" ht="15.75" thickBot="1">
      <c r="G28" s="15"/>
      <c r="H28" s="16" t="s">
        <v>7</v>
      </c>
      <c r="I28" s="17"/>
    </row>
    <row r="29" spans="2:9" ht="15.75" thickBot="1">
      <c r="H29" s="21">
        <v>32.61</v>
      </c>
    </row>
    <row r="30" spans="2:9" ht="15.75" thickBot="1">
      <c r="H30" s="18"/>
    </row>
    <row r="31" spans="2:9" ht="15.75" thickBot="1">
      <c r="H31" s="20" t="s">
        <v>9</v>
      </c>
    </row>
    <row r="32" spans="2:9" ht="15.75" thickBot="1">
      <c r="H32" s="19">
        <f>I25/H29</f>
        <v>403.09330629767999</v>
      </c>
    </row>
    <row r="33" spans="8:8" ht="15.75" thickBot="1">
      <c r="H33" s="3" t="s">
        <v>10</v>
      </c>
    </row>
  </sheetData>
  <mergeCells count="7">
    <mergeCell ref="I3:I4"/>
    <mergeCell ref="E3:E4"/>
    <mergeCell ref="D3:D4"/>
    <mergeCell ref="H3:H4"/>
    <mergeCell ref="C3:C4"/>
    <mergeCell ref="F3:F4"/>
    <mergeCell ref="G3:G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Mário Calado</dc:creator>
  <cp:lastModifiedBy>Calado</cp:lastModifiedBy>
  <dcterms:created xsi:type="dcterms:W3CDTF">2009-05-04T15:29:52Z</dcterms:created>
  <dcterms:modified xsi:type="dcterms:W3CDTF">2010-11-03T00:16:49Z</dcterms:modified>
</cp:coreProperties>
</file>